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6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f83ae00b61d0c05c/Plocha/Technologické chlazení R.P/"/>
    </mc:Choice>
  </mc:AlternateContent>
  <xr:revisionPtr revIDLastSave="2" documentId="8_{61FD9845-B37B-4179-B737-09F871DA594D}" xr6:coauthVersionLast="47" xr6:coauthVersionMax="47" xr10:uidLastSave="{B529EC05-70F7-42F6-8636-97BEBCD5B9A9}"/>
  <bookViews>
    <workbookView xWindow="-23148" yWindow="-108" windowWidth="23256" windowHeight="12456" xr2:uid="{063DAF01-5E14-4414-8EEA-2332A3D40A11}"/>
  </bookViews>
  <sheets>
    <sheet name="Hárok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Q3" i="1" l="1"/>
  <c r="Q5" i="1"/>
  <c r="R3" i="1"/>
  <c r="U3" i="1" s="1"/>
  <c r="Q2" i="1"/>
  <c r="E3" i="1"/>
  <c r="F3" i="1" s="1"/>
  <c r="I9" i="1"/>
  <c r="S4" i="1"/>
  <c r="R8" i="1"/>
  <c r="V8" i="1" s="1"/>
  <c r="Q8" i="1"/>
  <c r="R4" i="1"/>
  <c r="V4" i="1" s="1"/>
  <c r="R5" i="1"/>
  <c r="U5" i="1" s="1"/>
  <c r="R6" i="1"/>
  <c r="R7" i="1"/>
  <c r="V7" i="1" s="1"/>
  <c r="R2" i="1"/>
  <c r="U2" i="1" s="1"/>
  <c r="Q4" i="1"/>
  <c r="Q6" i="1"/>
  <c r="Q7" i="1"/>
  <c r="M7" i="1"/>
  <c r="M5" i="1"/>
  <c r="E6" i="1"/>
  <c r="F6" i="1" s="1"/>
  <c r="E4" i="1"/>
  <c r="F4" i="1" s="1"/>
  <c r="M6" i="1"/>
  <c r="M8" i="1"/>
  <c r="M4" i="1"/>
  <c r="M2" i="1"/>
  <c r="E8" i="1"/>
  <c r="F8" i="1" s="1"/>
  <c r="E7" i="1"/>
  <c r="F7" i="1" s="1"/>
  <c r="E5" i="1"/>
  <c r="F5" i="1" s="1"/>
  <c r="E2" i="1"/>
  <c r="F2" i="1" s="1"/>
  <c r="S9" i="1" l="1"/>
</calcChain>
</file>

<file path=xl/sharedStrings.xml><?xml version="1.0" encoding="utf-8"?>
<sst xmlns="http://schemas.openxmlformats.org/spreadsheetml/2006/main" count="104" uniqueCount="70">
  <si>
    <t>čm</t>
  </si>
  <si>
    <t xml:space="preserve">miestnosť </t>
  </si>
  <si>
    <t>plocha m2</t>
  </si>
  <si>
    <t xml:space="preserve">výška </t>
  </si>
  <si>
    <t>objem m3</t>
  </si>
  <si>
    <t>výkon kW</t>
  </si>
  <si>
    <t>požadovaná teplota °C</t>
  </si>
  <si>
    <t>Počet ks</t>
  </si>
  <si>
    <t>Prietok</t>
  </si>
  <si>
    <t xml:space="preserve">Príkon ventilátory </t>
  </si>
  <si>
    <t>Defrost teleso (kW)</t>
  </si>
  <si>
    <t>Tlaková strata(kPa)</t>
  </si>
  <si>
    <t>4°C</t>
  </si>
  <si>
    <t xml:space="preserve">Chiller </t>
  </si>
  <si>
    <t>Kondenzátor</t>
  </si>
  <si>
    <t>43/38</t>
  </si>
  <si>
    <t xml:space="preserve">Čerpadlo </t>
  </si>
  <si>
    <t xml:space="preserve">Celkový potrebný výkon </t>
  </si>
  <si>
    <t xml:space="preserve"> Pripojenie MaR skrie </t>
  </si>
  <si>
    <t xml:space="preserve">Samostatné Pripojenie </t>
  </si>
  <si>
    <t>B 1.01</t>
  </si>
  <si>
    <t>B 1.09</t>
  </si>
  <si>
    <t>B 1.13</t>
  </si>
  <si>
    <t>B 1.16</t>
  </si>
  <si>
    <t>B 1.17</t>
  </si>
  <si>
    <t>C1.05</t>
  </si>
  <si>
    <t>D 1.03</t>
  </si>
  <si>
    <t>Expedícia</t>
  </si>
  <si>
    <t>Sklad reklamace</t>
  </si>
  <si>
    <t>Sklad VŽP</t>
  </si>
  <si>
    <t>Sklad chlazení</t>
  </si>
  <si>
    <t>Mraziací box</t>
  </si>
  <si>
    <t>-20°C</t>
  </si>
  <si>
    <t>2 x 0,1kW /1A 230V</t>
  </si>
  <si>
    <r>
      <t xml:space="preserve">glykol 25 kW </t>
    </r>
    <r>
      <rPr>
        <sz val="11"/>
        <color theme="1"/>
        <rFont val="Calibri"/>
        <family val="2"/>
        <charset val="238"/>
      </rPr>
      <t>Ø35</t>
    </r>
  </si>
  <si>
    <t>2 x 0,17 kW /1,6A 230V</t>
  </si>
  <si>
    <t>12,5kW26A 400 V</t>
  </si>
  <si>
    <t>2 x 0,6kW/3,1A 230V</t>
  </si>
  <si>
    <t>1 x 0,1kW /1A 230V</t>
  </si>
  <si>
    <r>
      <t xml:space="preserve">glykol 2kW </t>
    </r>
    <r>
      <rPr>
        <sz val="11"/>
        <color theme="1"/>
        <rFont val="Calibri"/>
        <family val="2"/>
        <charset val="238"/>
      </rPr>
      <t>Ø</t>
    </r>
    <r>
      <rPr>
        <sz val="11"/>
        <color theme="1"/>
        <rFont val="Calibri"/>
        <family val="2"/>
        <charset val="238"/>
        <scheme val="minor"/>
      </rPr>
      <t>12</t>
    </r>
  </si>
  <si>
    <r>
      <t xml:space="preserve">glykol 2 kW </t>
    </r>
    <r>
      <rPr>
        <sz val="11"/>
        <color theme="1"/>
        <rFont val="Calibri"/>
        <family val="2"/>
        <charset val="238"/>
      </rPr>
      <t>Ø15</t>
    </r>
  </si>
  <si>
    <r>
      <t xml:space="preserve">glykol 10 kW </t>
    </r>
    <r>
      <rPr>
        <sz val="11"/>
        <color theme="1"/>
        <rFont val="Calibri"/>
        <family val="2"/>
        <charset val="238"/>
      </rPr>
      <t>Ø22</t>
    </r>
  </si>
  <si>
    <t>2 x  1,6kW /3,5A 400V</t>
  </si>
  <si>
    <t>0,5kW / 1,1A  400V</t>
  </si>
  <si>
    <t>Elektro 6,67 kW</t>
  </si>
  <si>
    <t>4 x 1,2 kW/2A 400V</t>
  </si>
  <si>
    <r>
      <t xml:space="preserve">glykol 45kW </t>
    </r>
    <r>
      <rPr>
        <sz val="11"/>
        <color theme="1"/>
        <rFont val="Calibri"/>
        <family val="2"/>
        <charset val="238"/>
      </rPr>
      <t>Ø42</t>
    </r>
  </si>
  <si>
    <t>-4/1</t>
  </si>
  <si>
    <t>102kW 250A 400V</t>
  </si>
  <si>
    <t>MaR skiňa</t>
  </si>
  <si>
    <t xml:space="preserve">Čerpadlo chlad </t>
  </si>
  <si>
    <t xml:space="preserve">Čerpadlo kond </t>
  </si>
  <si>
    <t>5,5kW 15 A 400V</t>
  </si>
  <si>
    <t>1,4 kW 5 A 230 V</t>
  </si>
  <si>
    <t xml:space="preserve">0,68kW 3A 230V </t>
  </si>
  <si>
    <t>1,5kW 3A 230V</t>
  </si>
  <si>
    <t>40 kW 95 A 400 V</t>
  </si>
  <si>
    <t>0,68kW 3 A 230V</t>
  </si>
  <si>
    <t>1,4kW 5 A  230V</t>
  </si>
  <si>
    <t>Mraziací agregát</t>
  </si>
  <si>
    <t>8 kW   25A 400V</t>
  </si>
  <si>
    <t>160 kW</t>
  </si>
  <si>
    <t xml:space="preserve">0,48kW 3A 230V </t>
  </si>
  <si>
    <t>Výparník</t>
  </si>
  <si>
    <t>Dle technických parametru</t>
  </si>
  <si>
    <t xml:space="preserve"> MAX II 80-120</t>
  </si>
  <si>
    <t xml:space="preserve"> MAX II 40-180</t>
  </si>
  <si>
    <t xml:space="preserve"> MAX II 65-180</t>
  </si>
  <si>
    <t xml:space="preserve"> MAX II 40-120</t>
  </si>
  <si>
    <t xml:space="preserve"> 65/340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</si>
</sst>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2" borderId="0" xfId="0" applyFill="1"/>
    <xf numFmtId="0" fontId="0" fillId="2" borderId="0" xfId="0" applyFill="1" applyAlignment="1">
      <alignment wrapText="1"/>
    </xf>
    <xf numFmtId="1" fontId="0" fillId="0" borderId="0" xfId="0" applyNumberFormat="1"/>
    <xf numFmtId="0" fontId="0" fillId="3" borderId="0" xfId="0" applyFill="1"/>
    <xf numFmtId="49" fontId="0" fillId="0" borderId="0" xfId="0" applyNumberFormat="1"/>
    <xf numFmtId="0" fontId="2" fillId="0" borderId="0" xfId="0" applyFont="1"/>
    <xf numFmtId="49" fontId="0" fillId="4" borderId="0" xfId="0" applyNumberFormat="1" applyFill="1"/>
    <xf numFmtId="0" fontId="0" fillId="4" borderId="0" xfId="0" applyFill="1"/>
    <xf numFmtId="1" fontId="0" fillId="4" borderId="0" xfId="0" applyNumberFormat="1" applyFill="1"/>
    <xf numFmtId="16" fontId="0" fillId="4" borderId="0" xfId="0" applyNumberFormat="1" applyFill="1"/>
    <xf numFmtId="0" fontId="4" fillId="4" borderId="0" xfId="0" applyFont="1" applyFill="1"/>
    <xf numFmtId="49" fontId="4" fillId="0" borderId="0" xfId="0" applyNumberFormat="1" applyFon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03C0FA-745D-4335-9141-A7F3593B1A20}">
  <dimension ref="A1:V23"/>
  <sheetViews>
    <sheetView tabSelected="1" workbookViewId="0">
      <selection activeCell="H1" sqref="H1:H1048576"/>
    </sheetView>
  </sheetViews>
  <sheetFormatPr defaultRowHeight="15" x14ac:dyDescent="0.25"/>
  <cols>
    <col min="1" max="1" width="23.140625" bestFit="1" customWidth="1"/>
    <col min="2" max="2" width="16.5703125" customWidth="1"/>
    <col min="3" max="3" width="12" customWidth="1"/>
    <col min="4" max="4" width="10.85546875" customWidth="1"/>
    <col min="5" max="5" width="10.140625" customWidth="1"/>
    <col min="6" max="6" width="12" customWidth="1"/>
    <col min="7" max="7" width="14.42578125" customWidth="1"/>
    <col min="8" max="8" width="25" bestFit="1" customWidth="1"/>
    <col min="9" max="9" width="8.140625" customWidth="1"/>
    <col min="10" max="10" width="8.7109375" customWidth="1"/>
    <col min="11" max="11" width="23.7109375" customWidth="1"/>
    <col min="12" max="12" width="20.85546875" customWidth="1"/>
    <col min="13" max="13" width="0.140625" customWidth="1"/>
    <col min="14" max="14" width="9.85546875" customWidth="1"/>
  </cols>
  <sheetData>
    <row r="1" spans="1:22" ht="4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2" t="s">
        <v>6</v>
      </c>
      <c r="H1" s="1" t="s">
        <v>63</v>
      </c>
      <c r="I1" s="1" t="s">
        <v>7</v>
      </c>
      <c r="J1" s="1" t="s">
        <v>8</v>
      </c>
      <c r="K1" s="1" t="s">
        <v>9</v>
      </c>
      <c r="L1" s="1" t="s">
        <v>10</v>
      </c>
      <c r="N1" s="2" t="s">
        <v>11</v>
      </c>
    </row>
    <row r="2" spans="1:22" x14ac:dyDescent="0.25">
      <c r="A2" s="7" t="s">
        <v>20</v>
      </c>
      <c r="B2" s="8" t="s">
        <v>27</v>
      </c>
      <c r="C2" s="8">
        <v>425.8</v>
      </c>
      <c r="D2" s="8">
        <v>5.5</v>
      </c>
      <c r="E2" s="9">
        <f>D2*C2</f>
        <v>2341.9</v>
      </c>
      <c r="F2" s="9">
        <f>E2*0.03</f>
        <v>70.257000000000005</v>
      </c>
      <c r="G2" s="8" t="s">
        <v>12</v>
      </c>
      <c r="H2" s="8" t="s">
        <v>64</v>
      </c>
      <c r="I2" s="8">
        <v>2</v>
      </c>
      <c r="J2" s="8">
        <v>8.9</v>
      </c>
      <c r="K2" s="8" t="s">
        <v>45</v>
      </c>
      <c r="L2" s="8" t="s">
        <v>46</v>
      </c>
      <c r="M2">
        <f>(6+3.6)*2</f>
        <v>19.2</v>
      </c>
      <c r="N2">
        <v>71</v>
      </c>
      <c r="O2">
        <v>42</v>
      </c>
      <c r="Q2" s="4">
        <f t="shared" ref="Q2:Q8" si="0">I2*J2</f>
        <v>17.8</v>
      </c>
      <c r="R2" s="4">
        <f t="shared" ref="R2:R8" si="1">N2*I2</f>
        <v>142</v>
      </c>
      <c r="S2">
        <v>9.6</v>
      </c>
      <c r="U2">
        <f>R2</f>
        <v>142</v>
      </c>
    </row>
    <row r="3" spans="1:22" x14ac:dyDescent="0.25">
      <c r="A3" s="7" t="s">
        <v>21</v>
      </c>
      <c r="B3" s="8" t="s">
        <v>28</v>
      </c>
      <c r="C3" s="8">
        <v>7.2</v>
      </c>
      <c r="D3" s="8">
        <v>3.3</v>
      </c>
      <c r="E3" s="9">
        <f>D3*C3</f>
        <v>23.759999999999998</v>
      </c>
      <c r="F3" s="9">
        <f t="shared" ref="F3:F8" si="2">E3*0.03</f>
        <v>0.71279999999999988</v>
      </c>
      <c r="G3" s="8" t="s">
        <v>12</v>
      </c>
      <c r="H3" s="8" t="s">
        <v>64</v>
      </c>
      <c r="I3" s="8">
        <v>1</v>
      </c>
      <c r="J3" s="8">
        <v>0.5</v>
      </c>
      <c r="K3" s="8" t="s">
        <v>33</v>
      </c>
      <c r="L3" s="8" t="s">
        <v>39</v>
      </c>
      <c r="N3">
        <v>61</v>
      </c>
      <c r="O3">
        <v>15</v>
      </c>
      <c r="Q3" s="4">
        <f t="shared" si="0"/>
        <v>0.5</v>
      </c>
      <c r="R3" s="4">
        <f t="shared" si="1"/>
        <v>61</v>
      </c>
      <c r="S3">
        <v>0.2</v>
      </c>
      <c r="U3">
        <f>R3</f>
        <v>61</v>
      </c>
    </row>
    <row r="4" spans="1:22" x14ac:dyDescent="0.25">
      <c r="A4" s="7" t="s">
        <v>22</v>
      </c>
      <c r="B4" s="8" t="s">
        <v>29</v>
      </c>
      <c r="C4" s="8">
        <v>5.43</v>
      </c>
      <c r="D4" s="8">
        <v>2.5</v>
      </c>
      <c r="E4" s="9">
        <f>D4*C4</f>
        <v>13.574999999999999</v>
      </c>
      <c r="F4" s="9">
        <f>E4*0.03</f>
        <v>0.40724999999999995</v>
      </c>
      <c r="G4" s="8" t="s">
        <v>12</v>
      </c>
      <c r="H4" s="8" t="s">
        <v>64</v>
      </c>
      <c r="I4" s="8">
        <v>1</v>
      </c>
      <c r="J4" s="8">
        <v>0.3</v>
      </c>
      <c r="K4" s="8" t="s">
        <v>38</v>
      </c>
      <c r="L4" s="8" t="s">
        <v>39</v>
      </c>
      <c r="M4">
        <f>(6+3.6)</f>
        <v>9.6</v>
      </c>
      <c r="N4">
        <v>75</v>
      </c>
      <c r="O4">
        <v>22</v>
      </c>
      <c r="Q4" s="4">
        <f t="shared" si="0"/>
        <v>0.3</v>
      </c>
      <c r="R4" s="4">
        <f t="shared" si="1"/>
        <v>75</v>
      </c>
      <c r="S4">
        <f>I4*0.6</f>
        <v>0.6</v>
      </c>
      <c r="V4">
        <f>R4</f>
        <v>75</v>
      </c>
    </row>
    <row r="5" spans="1:22" x14ac:dyDescent="0.25">
      <c r="A5" s="7" t="s">
        <v>23</v>
      </c>
      <c r="B5" s="8" t="s">
        <v>30</v>
      </c>
      <c r="C5" s="8">
        <v>205.59</v>
      </c>
      <c r="D5" s="8">
        <v>7.3</v>
      </c>
      <c r="E5" s="9">
        <f t="shared" ref="E5:E8" si="3">D5*C5</f>
        <v>1500.807</v>
      </c>
      <c r="F5" s="9">
        <f t="shared" si="2"/>
        <v>45.024209999999997</v>
      </c>
      <c r="G5" s="8" t="s">
        <v>12</v>
      </c>
      <c r="H5" s="8" t="s">
        <v>64</v>
      </c>
      <c r="I5" s="8">
        <v>2</v>
      </c>
      <c r="J5" s="8">
        <v>4.9000000000000004</v>
      </c>
      <c r="K5" s="8" t="s">
        <v>42</v>
      </c>
      <c r="L5" s="8" t="s">
        <v>34</v>
      </c>
      <c r="M5">
        <f>(6+3.6)</f>
        <v>9.6</v>
      </c>
      <c r="N5">
        <v>76</v>
      </c>
      <c r="O5">
        <v>35</v>
      </c>
      <c r="Q5" s="4">
        <f t="shared" si="0"/>
        <v>9.8000000000000007</v>
      </c>
      <c r="R5" s="4">
        <f t="shared" si="1"/>
        <v>152</v>
      </c>
      <c r="S5">
        <v>6.4</v>
      </c>
      <c r="U5">
        <f>R5</f>
        <v>152</v>
      </c>
    </row>
    <row r="6" spans="1:22" x14ac:dyDescent="0.25">
      <c r="A6" s="7" t="s">
        <v>24</v>
      </c>
      <c r="B6" s="8" t="s">
        <v>31</v>
      </c>
      <c r="C6" s="8">
        <v>20.170000000000002</v>
      </c>
      <c r="D6" s="8">
        <v>5.5</v>
      </c>
      <c r="E6" s="9">
        <f>D6*C6</f>
        <v>110.935</v>
      </c>
      <c r="F6" s="9">
        <f>E6*0.05</f>
        <v>5.5467500000000003</v>
      </c>
      <c r="G6" s="7" t="s">
        <v>32</v>
      </c>
      <c r="H6" s="8" t="s">
        <v>64</v>
      </c>
      <c r="I6" s="8">
        <v>1</v>
      </c>
      <c r="J6" s="8"/>
      <c r="K6" s="8" t="s">
        <v>43</v>
      </c>
      <c r="L6" s="8" t="s">
        <v>44</v>
      </c>
      <c r="M6">
        <f t="shared" ref="M6:M7" si="4">(6+3.6)*2</f>
        <v>19.2</v>
      </c>
      <c r="Q6" s="4">
        <f t="shared" si="0"/>
        <v>0</v>
      </c>
      <c r="R6" s="4">
        <f t="shared" si="1"/>
        <v>0</v>
      </c>
    </row>
    <row r="7" spans="1:22" x14ac:dyDescent="0.25">
      <c r="A7" s="7" t="s">
        <v>25</v>
      </c>
      <c r="B7" s="8" t="s">
        <v>30</v>
      </c>
      <c r="C7" s="8">
        <v>19.52</v>
      </c>
      <c r="D7" s="8">
        <v>3.3</v>
      </c>
      <c r="E7" s="9">
        <f t="shared" si="3"/>
        <v>64.415999999999997</v>
      </c>
      <c r="F7" s="9">
        <f t="shared" si="2"/>
        <v>1.9324799999999998</v>
      </c>
      <c r="G7" s="8" t="s">
        <v>12</v>
      </c>
      <c r="H7" s="8" t="s">
        <v>64</v>
      </c>
      <c r="I7" s="8">
        <v>1</v>
      </c>
      <c r="J7" s="8">
        <v>1.1000000000000001</v>
      </c>
      <c r="K7" s="8" t="s">
        <v>35</v>
      </c>
      <c r="L7" s="8" t="s">
        <v>40</v>
      </c>
      <c r="M7">
        <f t="shared" si="4"/>
        <v>19.2</v>
      </c>
      <c r="N7">
        <v>30</v>
      </c>
      <c r="O7">
        <v>15</v>
      </c>
      <c r="Q7" s="4">
        <f t="shared" si="0"/>
        <v>1.1000000000000001</v>
      </c>
      <c r="R7" s="4">
        <f t="shared" si="1"/>
        <v>30</v>
      </c>
      <c r="S7">
        <v>0.3</v>
      </c>
      <c r="V7">
        <f>R7</f>
        <v>30</v>
      </c>
    </row>
    <row r="8" spans="1:22" x14ac:dyDescent="0.25">
      <c r="A8" s="7" t="s">
        <v>26</v>
      </c>
      <c r="B8" s="8" t="s">
        <v>30</v>
      </c>
      <c r="C8" s="8">
        <v>44.11</v>
      </c>
      <c r="D8" s="8">
        <v>3.55</v>
      </c>
      <c r="E8" s="9">
        <f t="shared" si="3"/>
        <v>156.59049999999999</v>
      </c>
      <c r="F8" s="9">
        <f t="shared" si="2"/>
        <v>4.6977149999999996</v>
      </c>
      <c r="G8" s="8" t="s">
        <v>12</v>
      </c>
      <c r="H8" s="8" t="s">
        <v>64</v>
      </c>
      <c r="I8" s="8">
        <v>1</v>
      </c>
      <c r="J8" s="8">
        <v>1.8</v>
      </c>
      <c r="K8" s="8" t="s">
        <v>37</v>
      </c>
      <c r="L8" s="8" t="s">
        <v>41</v>
      </c>
      <c r="M8">
        <f t="shared" ref="M8" si="5">8.75+2.8</f>
        <v>11.55</v>
      </c>
      <c r="N8">
        <v>80</v>
      </c>
      <c r="O8">
        <v>22</v>
      </c>
      <c r="Q8" s="4">
        <f t="shared" si="0"/>
        <v>1.8</v>
      </c>
      <c r="R8" s="4">
        <f t="shared" si="1"/>
        <v>80</v>
      </c>
      <c r="S8">
        <v>1.2</v>
      </c>
      <c r="V8">
        <f>R8</f>
        <v>80</v>
      </c>
    </row>
    <row r="9" spans="1:22" x14ac:dyDescent="0.25">
      <c r="F9" s="3"/>
      <c r="I9">
        <f>SUM(I2:I8)</f>
        <v>9</v>
      </c>
      <c r="S9" s="1">
        <f>SUM(S2:S8)</f>
        <v>18.299999999999997</v>
      </c>
      <c r="T9" s="1" t="s">
        <v>18</v>
      </c>
      <c r="U9" s="1"/>
    </row>
    <row r="10" spans="1:22" x14ac:dyDescent="0.25">
      <c r="A10" s="7" t="s">
        <v>13</v>
      </c>
      <c r="B10" s="8"/>
      <c r="C10" s="8"/>
      <c r="D10" s="8"/>
      <c r="E10" s="8"/>
      <c r="F10" s="8">
        <v>150</v>
      </c>
      <c r="G10" s="7" t="s">
        <v>47</v>
      </c>
      <c r="H10" s="8"/>
      <c r="I10" s="8"/>
      <c r="J10" s="8"/>
      <c r="K10" s="11" t="s">
        <v>48</v>
      </c>
      <c r="L10" s="11" t="s">
        <v>19</v>
      </c>
    </row>
    <row r="11" spans="1:22" x14ac:dyDescent="0.25">
      <c r="A11" s="7" t="s">
        <v>14</v>
      </c>
      <c r="B11" s="8"/>
      <c r="C11" s="8"/>
      <c r="D11" s="8"/>
      <c r="E11" s="9"/>
      <c r="F11" s="9">
        <v>400</v>
      </c>
      <c r="G11" s="7" t="s">
        <v>15</v>
      </c>
      <c r="H11" s="8"/>
      <c r="I11" s="8"/>
      <c r="J11" s="8">
        <v>42</v>
      </c>
      <c r="K11" s="11" t="s">
        <v>36</v>
      </c>
      <c r="L11" s="11" t="s">
        <v>19</v>
      </c>
    </row>
    <row r="12" spans="1:22" x14ac:dyDescent="0.25">
      <c r="A12" s="7" t="s">
        <v>50</v>
      </c>
      <c r="B12" s="10">
        <v>45658</v>
      </c>
      <c r="C12" s="8" t="s">
        <v>65</v>
      </c>
      <c r="D12" s="8"/>
      <c r="E12" s="8"/>
      <c r="F12" s="8"/>
      <c r="G12" s="7"/>
      <c r="H12" s="8"/>
      <c r="I12" s="8"/>
      <c r="J12" s="8">
        <v>42</v>
      </c>
      <c r="K12" s="8" t="s">
        <v>53</v>
      </c>
      <c r="L12" s="1" t="s">
        <v>18</v>
      </c>
    </row>
    <row r="13" spans="1:22" x14ac:dyDescent="0.25">
      <c r="A13" s="7" t="s">
        <v>16</v>
      </c>
      <c r="B13" s="10">
        <v>45689</v>
      </c>
      <c r="C13" s="8" t="s">
        <v>69</v>
      </c>
      <c r="D13" s="8"/>
      <c r="E13" s="8"/>
      <c r="F13" s="8"/>
      <c r="G13" s="7"/>
      <c r="H13" s="8"/>
      <c r="I13" s="8"/>
      <c r="J13" s="8">
        <v>31</v>
      </c>
      <c r="K13" s="8" t="s">
        <v>52</v>
      </c>
      <c r="L13" s="1" t="s">
        <v>18</v>
      </c>
    </row>
    <row r="14" spans="1:22" x14ac:dyDescent="0.25">
      <c r="A14" s="7" t="s">
        <v>16</v>
      </c>
      <c r="B14" s="10">
        <v>45717</v>
      </c>
      <c r="C14" s="8" t="s">
        <v>66</v>
      </c>
      <c r="D14" s="8"/>
      <c r="E14" s="8"/>
      <c r="F14" s="8"/>
      <c r="G14" s="7"/>
      <c r="H14" s="8"/>
      <c r="I14" s="8"/>
      <c r="J14" s="8">
        <v>4</v>
      </c>
      <c r="K14" s="8" t="s">
        <v>57</v>
      </c>
      <c r="L14" s="1" t="s">
        <v>18</v>
      </c>
    </row>
    <row r="15" spans="1:22" x14ac:dyDescent="0.25">
      <c r="A15" s="7" t="s">
        <v>51</v>
      </c>
      <c r="B15" s="10">
        <v>45659</v>
      </c>
      <c r="C15" s="8" t="s">
        <v>65</v>
      </c>
      <c r="D15" s="8"/>
      <c r="E15" s="8"/>
      <c r="F15" s="8"/>
      <c r="G15" s="7"/>
      <c r="H15" s="8"/>
      <c r="I15" s="8"/>
      <c r="J15" s="8">
        <v>42</v>
      </c>
      <c r="K15" s="8" t="s">
        <v>58</v>
      </c>
      <c r="L15" s="1" t="s">
        <v>18</v>
      </c>
    </row>
    <row r="16" spans="1:22" x14ac:dyDescent="0.25">
      <c r="A16" s="7" t="s">
        <v>51</v>
      </c>
      <c r="B16" s="10">
        <v>45690</v>
      </c>
      <c r="C16" s="8" t="s">
        <v>65</v>
      </c>
      <c r="D16" s="8"/>
      <c r="E16" s="8"/>
      <c r="F16" s="8"/>
      <c r="G16" s="7"/>
      <c r="H16" s="8"/>
      <c r="I16" s="8"/>
      <c r="J16" s="8">
        <v>42</v>
      </c>
      <c r="K16" s="8" t="s">
        <v>58</v>
      </c>
      <c r="L16" s="1" t="s">
        <v>18</v>
      </c>
    </row>
    <row r="17" spans="1:15" x14ac:dyDescent="0.25">
      <c r="A17" s="7" t="s">
        <v>16</v>
      </c>
      <c r="B17" s="10">
        <v>45718</v>
      </c>
      <c r="C17" s="8" t="s">
        <v>67</v>
      </c>
      <c r="D17" s="8"/>
      <c r="E17" s="8"/>
      <c r="F17" s="8"/>
      <c r="G17" s="7"/>
      <c r="H17" s="8"/>
      <c r="I17" s="8"/>
      <c r="J17" s="8">
        <v>10</v>
      </c>
      <c r="K17" s="8" t="s">
        <v>55</v>
      </c>
      <c r="L17" s="1" t="s">
        <v>18</v>
      </c>
    </row>
    <row r="18" spans="1:15" x14ac:dyDescent="0.25">
      <c r="A18" s="7" t="s">
        <v>16</v>
      </c>
      <c r="B18" s="10">
        <v>45749</v>
      </c>
      <c r="C18" s="8" t="s">
        <v>66</v>
      </c>
      <c r="D18" s="8"/>
      <c r="E18" s="8"/>
      <c r="F18" s="9"/>
      <c r="G18" s="8"/>
      <c r="H18" s="8"/>
      <c r="I18" s="8"/>
      <c r="J18" s="8">
        <v>4</v>
      </c>
      <c r="K18" s="8" t="s">
        <v>54</v>
      </c>
      <c r="L18" s="1" t="s">
        <v>18</v>
      </c>
    </row>
    <row r="19" spans="1:15" x14ac:dyDescent="0.25">
      <c r="A19" s="7" t="s">
        <v>16</v>
      </c>
      <c r="B19" s="10">
        <v>45779</v>
      </c>
      <c r="C19" s="8" t="s">
        <v>68</v>
      </c>
      <c r="D19" s="8"/>
      <c r="E19" s="8"/>
      <c r="F19" s="9"/>
      <c r="G19" s="8"/>
      <c r="H19" s="8"/>
      <c r="I19" s="8"/>
      <c r="J19" s="8">
        <v>18</v>
      </c>
      <c r="K19" s="8" t="s">
        <v>62</v>
      </c>
      <c r="L19" s="1" t="s">
        <v>18</v>
      </c>
    </row>
    <row r="20" spans="1:15" x14ac:dyDescent="0.25">
      <c r="A20" s="5" t="s">
        <v>49</v>
      </c>
      <c r="C20" s="5"/>
      <c r="E20" s="5"/>
      <c r="G20" s="5"/>
      <c r="I20" s="5"/>
      <c r="K20" s="12" t="s">
        <v>56</v>
      </c>
      <c r="L20" s="11" t="s">
        <v>19</v>
      </c>
    </row>
    <row r="21" spans="1:15" x14ac:dyDescent="0.25">
      <c r="A21" s="5" t="s">
        <v>59</v>
      </c>
      <c r="B21" s="5"/>
      <c r="C21" s="5"/>
      <c r="E21" s="5"/>
      <c r="G21" s="5"/>
      <c r="I21" s="5"/>
      <c r="K21" s="12" t="s">
        <v>60</v>
      </c>
      <c r="L21" s="11" t="s">
        <v>19</v>
      </c>
    </row>
    <row r="22" spans="1:15" x14ac:dyDescent="0.25">
      <c r="A22" s="5" t="s">
        <v>17</v>
      </c>
      <c r="D22" s="5"/>
      <c r="G22" s="5"/>
      <c r="J22" s="5"/>
      <c r="K22" s="8" t="s">
        <v>61</v>
      </c>
    </row>
    <row r="23" spans="1:15" x14ac:dyDescent="0.25">
      <c r="A23" s="5"/>
      <c r="L23" s="6"/>
      <c r="M23" s="6"/>
      <c r="N23" s="6"/>
      <c r="O23" s="6"/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Hárok1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Ladislav Jakus</dc:creator>
  <cp:lastModifiedBy>Daša Vašutová</cp:lastModifiedBy>
  <dcterms:created xsi:type="dcterms:W3CDTF">2024-10-23T06:29:30Z</dcterms:created>
  <dcterms:modified xsi:type="dcterms:W3CDTF">2026-01-28T13:56:53Z</dcterms:modified>
</cp:coreProperties>
</file>